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атя\Desktop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L18" i="1"/>
  <c r="N17" i="1"/>
  <c r="I17" i="1" s="1"/>
  <c r="M17" i="1"/>
  <c r="H17" i="1" s="1"/>
  <c r="L17" i="1"/>
  <c r="N16" i="1"/>
  <c r="O16" i="1" s="1"/>
  <c r="J16" i="1" s="1"/>
  <c r="M16" i="1"/>
  <c r="L16" i="1"/>
  <c r="I16" i="1"/>
  <c r="H16" i="1"/>
  <c r="N15" i="1"/>
  <c r="I15" i="1" s="1"/>
  <c r="M15" i="1"/>
  <c r="L15" i="1"/>
  <c r="H15" i="1"/>
  <c r="N14" i="1"/>
  <c r="O14" i="1" s="1"/>
  <c r="J14" i="1" s="1"/>
  <c r="M14" i="1"/>
  <c r="L14" i="1"/>
  <c r="I14" i="1"/>
  <c r="H14" i="1"/>
  <c r="O13" i="1"/>
  <c r="J13" i="1" s="1"/>
  <c r="N13" i="1"/>
  <c r="M13" i="1"/>
  <c r="L13" i="1"/>
  <c r="I13" i="1"/>
  <c r="H13" i="1"/>
  <c r="N12" i="1"/>
  <c r="I12" i="1" s="1"/>
  <c r="M12" i="1"/>
  <c r="H12" i="1" s="1"/>
  <c r="L12" i="1"/>
  <c r="N11" i="1"/>
  <c r="O11" i="1" s="1"/>
  <c r="J11" i="1" s="1"/>
  <c r="M11" i="1"/>
  <c r="L11" i="1"/>
  <c r="I11" i="1"/>
  <c r="H11" i="1"/>
  <c r="N10" i="1"/>
  <c r="I10" i="1" s="1"/>
  <c r="M10" i="1"/>
  <c r="H10" i="1" s="1"/>
  <c r="L10" i="1"/>
  <c r="N9" i="1"/>
  <c r="N18" i="1" s="1"/>
  <c r="I18" i="1" s="1"/>
  <c r="M9" i="1"/>
  <c r="M18" i="1" s="1"/>
  <c r="H18" i="1" s="1"/>
  <c r="L9" i="1"/>
  <c r="I9" i="1"/>
  <c r="H9" i="1"/>
  <c r="O8" i="1"/>
  <c r="L8" i="1"/>
  <c r="I8" i="1"/>
  <c r="H8" i="1"/>
  <c r="O17" i="1" l="1"/>
  <c r="J17" i="1" s="1"/>
  <c r="O10" i="1"/>
  <c r="J10" i="1" s="1"/>
  <c r="O12" i="1"/>
  <c r="J12" i="1" s="1"/>
  <c r="O15" i="1"/>
  <c r="J15" i="1" s="1"/>
  <c r="O9" i="1"/>
  <c r="J9" i="1" s="1"/>
  <c r="J8" i="1"/>
  <c r="O18" i="1" l="1"/>
  <c r="J18" i="1" s="1"/>
  <c r="N19" i="1"/>
  <c r="P19" i="1"/>
  <c r="Q19" i="1"/>
  <c r="M19" i="1"/>
  <c r="O19" i="1" l="1"/>
</calcChain>
</file>

<file path=xl/sharedStrings.xml><?xml version="1.0" encoding="utf-8"?>
<sst xmlns="http://schemas.openxmlformats.org/spreadsheetml/2006/main" count="146" uniqueCount="66">
  <si>
    <t xml:space="preserve">Реестр документов, подтверждающих приёмку материальных ценностей и услуг
в рамках реализации мероприятия по созданию и функционированию в общеобразовательных организациях, расположенных в сельской местности и малых городах, центров образования естественно-научной и технологической направленностей </t>
  </si>
  <si>
    <t>Наименование субъекта РФ:</t>
  </si>
  <si>
    <t>Рязанская область</t>
  </si>
  <si>
    <t>№ п/п</t>
  </si>
  <si>
    <t>Информация об образовательной организации</t>
  </si>
  <si>
    <t>Оборудование, закупленное в рамках инфраструктурного листа</t>
  </si>
  <si>
    <t>Номер извещения о 
закупке</t>
  </si>
  <si>
    <t>Поставщик</t>
  </si>
  <si>
    <t>Реквизиты подтверждающего документа (товарная накладная, универсальный передаточный документ, акт)</t>
  </si>
  <si>
    <t>Наименование</t>
  </si>
  <si>
    <t>ИНН</t>
  </si>
  <si>
    <t>Фактический адрес</t>
  </si>
  <si>
    <t>Малокомплектная школа (да/нет)</t>
  </si>
  <si>
    <t>Наименование 
согласно перечню  
оборудования для реестра документов*</t>
  </si>
  <si>
    <t>Кол-во</t>
  </si>
  <si>
    <t>Цена за единицу, руб.</t>
  </si>
  <si>
    <t xml:space="preserve">Стоимость всего, руб. </t>
  </si>
  <si>
    <t>Тип документа (тн/упд/акт)</t>
  </si>
  <si>
    <t>Номер</t>
  </si>
  <si>
    <t>Дата</t>
  </si>
  <si>
    <t>Федеральный бюджет</t>
  </si>
  <si>
    <t>Региональный бюджет (при необходимости)</t>
  </si>
  <si>
    <t>Муниципальный бюджет (при необходимости)</t>
  </si>
  <si>
    <t>Внебюджетные средства (при необходимости)</t>
  </si>
  <si>
    <t>ИТОГО</t>
  </si>
  <si>
    <t>да</t>
  </si>
  <si>
    <t>Ноутбук 
(в т.ч. Операционная система, Пакет офисных программ)</t>
  </si>
  <si>
    <t>0859200001124000561</t>
  </si>
  <si>
    <t>ООО "КОМСТАР"</t>
  </si>
  <si>
    <t>6234177276</t>
  </si>
  <si>
    <t>Манипулятор типа «мышь»</t>
  </si>
  <si>
    <t>0859200001124000560</t>
  </si>
  <si>
    <t>ИП КОМОЛОВА А.Э.</t>
  </si>
  <si>
    <t>623104805501</t>
  </si>
  <si>
    <t>Многофункциональное устройство (принтер, сканер, копир)</t>
  </si>
  <si>
    <t>0859200001124000562</t>
  </si>
  <si>
    <t>Образовательный конструктор для практики блочного программирования с комплектом датчиков</t>
  </si>
  <si>
    <t>0859200001124001538</t>
  </si>
  <si>
    <t>Четырёхосевой учебный робот-манипулятор с модульными сменными насадками</t>
  </si>
  <si>
    <t>Образовательный набор по механике, мехатронике и робототехнике</t>
  </si>
  <si>
    <t>0859200001124000838</t>
  </si>
  <si>
    <t>Образовательный набор
для изучения многокомпонентных робототехнических систем и манипуляционных роботов</t>
  </si>
  <si>
    <t>Цифровая лаборатория по физике (ученическая)</t>
  </si>
  <si>
    <t>0859200001124001547</t>
  </si>
  <si>
    <t>ООО "ПРОМЕД"</t>
  </si>
  <si>
    <t>1660351046</t>
  </si>
  <si>
    <t>Цифровая лаборатория по химии (ученическая)</t>
  </si>
  <si>
    <t>Цифровая лаборатория по биологии (ученическая)</t>
  </si>
  <si>
    <t>Комплект посуды и оборудования для ученических опытов 
(химия, физика, биология)</t>
  </si>
  <si>
    <t>единственный поставщик</t>
  </si>
  <si>
    <t>Х</t>
  </si>
  <si>
    <t xml:space="preserve">ВСЕГО:  </t>
  </si>
  <si>
    <t>ТН</t>
  </si>
  <si>
    <t>Акт</t>
  </si>
  <si>
    <t>УПД</t>
  </si>
  <si>
    <t>ИП ЗАДОРОВ Д.В.</t>
  </si>
  <si>
    <t>623412367919</t>
  </si>
  <si>
    <t>Филиал МБОУ "Чулковская СОШ" Скопинского МР РО "Полянская ООШ"</t>
  </si>
  <si>
    <t>391830, Рязанская область, Скопинский район, с. Поляны, 
ул. 40 лет Победы, д. 11</t>
  </si>
  <si>
    <t>51</t>
  </si>
  <si>
    <t>50</t>
  </si>
  <si>
    <t>75</t>
  </si>
  <si>
    <t>67</t>
  </si>
  <si>
    <t>31</t>
  </si>
  <si>
    <t>174</t>
  </si>
  <si>
    <t>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</si>
</sst>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2" fontId="2" fillId="0" borderId="0" xfId="0" applyNumberFormat="1" applyFont="1" applyFill="1"/>
    <xf numFmtId="0" fontId="3" fillId="0" borderId="0" xfId="0" applyFont="1" applyFill="1"/>
    <xf numFmtId="0" fontId="2" fillId="0" borderId="0" xfId="0" applyFont="1" applyFill="1" applyAlignment="1">
      <alignment wrapText="1"/>
    </xf>
    <xf numFmtId="14" fontId="2" fillId="0" borderId="0" xfId="0" applyNumberFormat="1" applyFont="1" applyFill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14" fontId="3" fillId="0" borderId="0" xfId="0" applyNumberFormat="1" applyFont="1" applyFill="1" applyAlignment="1"/>
    <xf numFmtId="4" fontId="1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1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3" borderId="6" xfId="0" applyNumberFormat="1" applyFont="1" applyFill="1" applyBorder="1" applyAlignment="1" applyProtection="1">
      <alignment horizontal="center" vertical="center"/>
      <protection locked="0"/>
    </xf>
    <xf numFmtId="14" fontId="5" fillId="3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topLeftCell="B1" zoomScale="60" zoomScaleNormal="60" workbookViewId="0">
      <selection activeCell="W8" sqref="W8"/>
    </sheetView>
  </sheetViews>
  <sheetFormatPr defaultRowHeight="15" x14ac:dyDescent="0.25"/>
  <cols>
    <col min="1" max="1" width="5.140625" style="27" customWidth="1"/>
    <col min="2" max="2" width="44.28515625" customWidth="1"/>
    <col min="3" max="3" width="13.7109375" customWidth="1"/>
    <col min="4" max="4" width="39.42578125" customWidth="1"/>
    <col min="6" max="6" width="32.42578125" customWidth="1"/>
    <col min="8" max="11" width="18.140625" customWidth="1"/>
    <col min="12" max="12" width="15.7109375" customWidth="1"/>
    <col min="13" max="16" width="18.140625" customWidth="1"/>
    <col min="17" max="17" width="17.140625" customWidth="1"/>
    <col min="18" max="18" width="27.5703125" customWidth="1"/>
    <col min="19" max="19" width="29.85546875" bestFit="1" customWidth="1"/>
    <col min="20" max="20" width="17.5703125" bestFit="1" customWidth="1"/>
    <col min="21" max="21" width="15.7109375" customWidth="1"/>
    <col min="22" max="22" width="9.7109375" customWidth="1"/>
    <col min="23" max="23" width="18" customWidth="1"/>
  </cols>
  <sheetData>
    <row r="1" spans="1:23" ht="42.7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7.5" customHeight="1" x14ac:dyDescent="0.25">
      <c r="A2" s="26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1"/>
      <c r="O2" s="1"/>
      <c r="P2" s="1"/>
      <c r="Q2" s="4"/>
      <c r="R2" s="1"/>
      <c r="S2" s="5"/>
      <c r="T2" s="1"/>
      <c r="U2" s="1"/>
      <c r="V2" s="1"/>
      <c r="W2" s="6"/>
    </row>
    <row r="3" spans="1:23" ht="15.75" x14ac:dyDescent="0.25">
      <c r="A3" s="39" t="s">
        <v>1</v>
      </c>
      <c r="B3" s="39"/>
      <c r="C3" s="39"/>
      <c r="D3" s="39"/>
      <c r="E3" s="7" t="s">
        <v>2</v>
      </c>
      <c r="F3" s="8"/>
      <c r="G3" s="8"/>
      <c r="H3" s="8"/>
      <c r="I3" s="9"/>
      <c r="J3" s="9"/>
      <c r="K3" s="9"/>
      <c r="L3" s="9"/>
      <c r="M3" s="10"/>
      <c r="N3" s="9"/>
      <c r="O3" s="9"/>
      <c r="P3" s="9"/>
      <c r="Q3" s="11"/>
      <c r="R3" s="11"/>
      <c r="S3" s="12"/>
      <c r="T3" s="13"/>
      <c r="U3" s="13"/>
      <c r="V3" s="14"/>
      <c r="W3" s="15"/>
    </row>
    <row r="4" spans="1:23" ht="9" customHeight="1" x14ac:dyDescent="0.25">
      <c r="A4" s="26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3"/>
      <c r="N4" s="1"/>
      <c r="O4" s="1"/>
      <c r="P4" s="1"/>
      <c r="Q4" s="4"/>
      <c r="R4" s="1"/>
      <c r="S4" s="5"/>
      <c r="T4" s="1"/>
      <c r="U4" s="1"/>
      <c r="V4" s="1"/>
      <c r="W4" s="6"/>
    </row>
    <row r="5" spans="1:23" ht="51.75" customHeight="1" x14ac:dyDescent="0.25">
      <c r="A5" s="40" t="s">
        <v>3</v>
      </c>
      <c r="B5" s="40" t="s">
        <v>4</v>
      </c>
      <c r="C5" s="40"/>
      <c r="D5" s="40"/>
      <c r="E5" s="40"/>
      <c r="F5" s="41" t="s">
        <v>5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  <c r="R5" s="40" t="s">
        <v>6</v>
      </c>
      <c r="S5" s="40" t="s">
        <v>7</v>
      </c>
      <c r="T5" s="40"/>
      <c r="U5" s="40" t="s">
        <v>8</v>
      </c>
      <c r="V5" s="40"/>
      <c r="W5" s="40"/>
    </row>
    <row r="6" spans="1:23" ht="15.75" x14ac:dyDescent="0.25">
      <c r="A6" s="40"/>
      <c r="B6" s="40" t="s">
        <v>9</v>
      </c>
      <c r="C6" s="40" t="s">
        <v>10</v>
      </c>
      <c r="D6" s="40" t="s">
        <v>11</v>
      </c>
      <c r="E6" s="40" t="s">
        <v>12</v>
      </c>
      <c r="F6" s="40" t="s">
        <v>13</v>
      </c>
      <c r="G6" s="40" t="s">
        <v>14</v>
      </c>
      <c r="H6" s="40" t="s">
        <v>15</v>
      </c>
      <c r="I6" s="40"/>
      <c r="J6" s="40"/>
      <c r="K6" s="40"/>
      <c r="L6" s="40"/>
      <c r="M6" s="40" t="s">
        <v>16</v>
      </c>
      <c r="N6" s="40"/>
      <c r="O6" s="40"/>
      <c r="P6" s="40"/>
      <c r="Q6" s="40"/>
      <c r="R6" s="40"/>
      <c r="S6" s="40" t="s">
        <v>9</v>
      </c>
      <c r="T6" s="44" t="s">
        <v>10</v>
      </c>
      <c r="U6" s="40" t="s">
        <v>17</v>
      </c>
      <c r="V6" s="40" t="s">
        <v>18</v>
      </c>
      <c r="W6" s="45" t="s">
        <v>19</v>
      </c>
    </row>
    <row r="7" spans="1:23" ht="69" customHeight="1" x14ac:dyDescent="0.25">
      <c r="A7" s="40"/>
      <c r="B7" s="40"/>
      <c r="C7" s="40"/>
      <c r="D7" s="40"/>
      <c r="E7" s="40"/>
      <c r="F7" s="40"/>
      <c r="G7" s="40"/>
      <c r="H7" s="16" t="s">
        <v>20</v>
      </c>
      <c r="I7" s="17" t="s">
        <v>21</v>
      </c>
      <c r="J7" s="17" t="s">
        <v>22</v>
      </c>
      <c r="K7" s="17" t="s">
        <v>23</v>
      </c>
      <c r="L7" s="16" t="s">
        <v>24</v>
      </c>
      <c r="M7" s="18" t="s">
        <v>20</v>
      </c>
      <c r="N7" s="17" t="s">
        <v>21</v>
      </c>
      <c r="O7" s="17" t="s">
        <v>22</v>
      </c>
      <c r="P7" s="17" t="s">
        <v>23</v>
      </c>
      <c r="Q7" s="19" t="s">
        <v>24</v>
      </c>
      <c r="R7" s="40"/>
      <c r="S7" s="40"/>
      <c r="T7" s="44"/>
      <c r="U7" s="40"/>
      <c r="V7" s="40"/>
      <c r="W7" s="45"/>
    </row>
    <row r="8" spans="1:23" ht="56.25" customHeight="1" x14ac:dyDescent="0.25">
      <c r="A8" s="21">
        <v>45</v>
      </c>
      <c r="B8" s="32" t="s">
        <v>57</v>
      </c>
      <c r="C8" s="20">
        <v>6219004511</v>
      </c>
      <c r="D8" s="21" t="s">
        <v>58</v>
      </c>
      <c r="E8" s="21" t="s">
        <v>25</v>
      </c>
      <c r="F8" s="21" t="s">
        <v>26</v>
      </c>
      <c r="G8" s="21">
        <v>3</v>
      </c>
      <c r="H8" s="22">
        <f t="shared" ref="H8:H18" si="0">M8/G8</f>
        <v>64710.1</v>
      </c>
      <c r="I8" s="22">
        <f t="shared" ref="I8:I18" si="1">N8/G8</f>
        <v>1979.7333333333333</v>
      </c>
      <c r="J8" s="22">
        <f t="shared" ref="J8:J18" si="2">O8/G8</f>
        <v>1210.1666666666667</v>
      </c>
      <c r="K8" s="22">
        <v>0</v>
      </c>
      <c r="L8" s="23">
        <f t="shared" ref="L8:L18" si="3">Q8/G8</f>
        <v>67900</v>
      </c>
      <c r="M8" s="22">
        <v>194130.3</v>
      </c>
      <c r="N8" s="22">
        <v>5939.2</v>
      </c>
      <c r="O8" s="22">
        <f t="shared" ref="O8:O17" si="4">Q8-N8-M8</f>
        <v>3630.5</v>
      </c>
      <c r="P8" s="22">
        <v>0</v>
      </c>
      <c r="Q8" s="24">
        <v>203700</v>
      </c>
      <c r="R8" s="20" t="s">
        <v>27</v>
      </c>
      <c r="S8" s="21" t="s">
        <v>28</v>
      </c>
      <c r="T8" s="25" t="s">
        <v>29</v>
      </c>
      <c r="U8" s="33" t="s">
        <v>53</v>
      </c>
      <c r="V8" s="34" t="s">
        <v>65</v>
      </c>
      <c r="W8" s="35">
        <v>45483</v>
      </c>
    </row>
    <row r="9" spans="1:23" ht="56.25" customHeight="1" x14ac:dyDescent="0.25">
      <c r="A9" s="21">
        <v>45</v>
      </c>
      <c r="B9" s="32" t="s">
        <v>57</v>
      </c>
      <c r="C9" s="20">
        <v>6219004511</v>
      </c>
      <c r="D9" s="21" t="s">
        <v>58</v>
      </c>
      <c r="E9" s="21" t="s">
        <v>25</v>
      </c>
      <c r="F9" s="21" t="s">
        <v>30</v>
      </c>
      <c r="G9" s="21">
        <v>3</v>
      </c>
      <c r="H9" s="22">
        <f t="shared" si="0"/>
        <v>208.00333333333333</v>
      </c>
      <c r="I9" s="22">
        <f t="shared" si="1"/>
        <v>6.4333333333333336</v>
      </c>
      <c r="J9" s="22">
        <f t="shared" si="2"/>
        <v>0</v>
      </c>
      <c r="K9" s="22">
        <v>0</v>
      </c>
      <c r="L9" s="23">
        <f t="shared" si="3"/>
        <v>214.43666666666664</v>
      </c>
      <c r="M9" s="22">
        <f t="shared" ref="M9:M17" si="5">ROUND(Q9*97/100,2)</f>
        <v>624.01</v>
      </c>
      <c r="N9" s="22">
        <f t="shared" ref="N9:N17" si="6">ROUND(Q9*3/100,2)</f>
        <v>19.3</v>
      </c>
      <c r="O9" s="22">
        <f t="shared" si="4"/>
        <v>0</v>
      </c>
      <c r="P9" s="22">
        <v>0</v>
      </c>
      <c r="Q9" s="24">
        <v>643.30999999999995</v>
      </c>
      <c r="R9" s="20" t="s">
        <v>31</v>
      </c>
      <c r="S9" s="21" t="s">
        <v>32</v>
      </c>
      <c r="T9" s="25" t="s">
        <v>33</v>
      </c>
      <c r="U9" s="33" t="s">
        <v>53</v>
      </c>
      <c r="V9" s="34" t="s">
        <v>59</v>
      </c>
      <c r="W9" s="35">
        <v>45373</v>
      </c>
    </row>
    <row r="10" spans="1:23" ht="56.25" customHeight="1" x14ac:dyDescent="0.25">
      <c r="A10" s="21">
        <v>45</v>
      </c>
      <c r="B10" s="32" t="s">
        <v>57</v>
      </c>
      <c r="C10" s="20">
        <v>6219004511</v>
      </c>
      <c r="D10" s="21" t="s">
        <v>58</v>
      </c>
      <c r="E10" s="21" t="s">
        <v>25</v>
      </c>
      <c r="F10" s="21" t="s">
        <v>34</v>
      </c>
      <c r="G10" s="21">
        <v>1</v>
      </c>
      <c r="H10" s="22">
        <f t="shared" si="0"/>
        <v>18780.009999999998</v>
      </c>
      <c r="I10" s="22">
        <f t="shared" si="1"/>
        <v>580.82000000000005</v>
      </c>
      <c r="J10" s="22">
        <f t="shared" si="2"/>
        <v>0</v>
      </c>
      <c r="K10" s="22">
        <v>0</v>
      </c>
      <c r="L10" s="23">
        <f t="shared" si="3"/>
        <v>19360.830000000002</v>
      </c>
      <c r="M10" s="22">
        <f t="shared" si="5"/>
        <v>18780.009999999998</v>
      </c>
      <c r="N10" s="22">
        <f t="shared" si="6"/>
        <v>580.82000000000005</v>
      </c>
      <c r="O10" s="22">
        <f t="shared" si="4"/>
        <v>0</v>
      </c>
      <c r="P10" s="22">
        <v>0</v>
      </c>
      <c r="Q10" s="24">
        <v>19360.830000000002</v>
      </c>
      <c r="R10" s="20" t="s">
        <v>35</v>
      </c>
      <c r="S10" s="21" t="s">
        <v>32</v>
      </c>
      <c r="T10" s="25" t="s">
        <v>33</v>
      </c>
      <c r="U10" s="33" t="s">
        <v>53</v>
      </c>
      <c r="V10" s="34" t="s">
        <v>60</v>
      </c>
      <c r="W10" s="35">
        <v>45373</v>
      </c>
    </row>
    <row r="11" spans="1:23" ht="72.75" customHeight="1" x14ac:dyDescent="0.25">
      <c r="A11" s="21">
        <v>45</v>
      </c>
      <c r="B11" s="32" t="s">
        <v>57</v>
      </c>
      <c r="C11" s="20">
        <v>6219004511</v>
      </c>
      <c r="D11" s="21" t="s">
        <v>58</v>
      </c>
      <c r="E11" s="21" t="s">
        <v>25</v>
      </c>
      <c r="F11" s="21" t="s">
        <v>36</v>
      </c>
      <c r="G11" s="21">
        <v>1</v>
      </c>
      <c r="H11" s="22">
        <f t="shared" si="0"/>
        <v>63050</v>
      </c>
      <c r="I11" s="22">
        <f t="shared" si="1"/>
        <v>1950</v>
      </c>
      <c r="J11" s="22">
        <f t="shared" si="2"/>
        <v>0</v>
      </c>
      <c r="K11" s="22">
        <v>0</v>
      </c>
      <c r="L11" s="23">
        <f t="shared" si="3"/>
        <v>65000</v>
      </c>
      <c r="M11" s="22">
        <f t="shared" si="5"/>
        <v>63050</v>
      </c>
      <c r="N11" s="22">
        <f t="shared" si="6"/>
        <v>1950</v>
      </c>
      <c r="O11" s="22">
        <f t="shared" si="4"/>
        <v>0</v>
      </c>
      <c r="P11" s="22">
        <v>0</v>
      </c>
      <c r="Q11" s="24">
        <v>65000</v>
      </c>
      <c r="R11" s="20" t="s">
        <v>37</v>
      </c>
      <c r="S11" s="21" t="s">
        <v>28</v>
      </c>
      <c r="T11" s="25" t="s">
        <v>29</v>
      </c>
      <c r="U11" s="33" t="s">
        <v>53</v>
      </c>
      <c r="V11" s="34" t="s">
        <v>62</v>
      </c>
      <c r="W11" s="35">
        <v>45449</v>
      </c>
    </row>
    <row r="12" spans="1:23" ht="72.75" customHeight="1" x14ac:dyDescent="0.25">
      <c r="A12" s="21">
        <v>45</v>
      </c>
      <c r="B12" s="32" t="s">
        <v>57</v>
      </c>
      <c r="C12" s="20">
        <v>6219004511</v>
      </c>
      <c r="D12" s="21" t="s">
        <v>58</v>
      </c>
      <c r="E12" s="21" t="s">
        <v>25</v>
      </c>
      <c r="F12" s="21" t="s">
        <v>38</v>
      </c>
      <c r="G12" s="21">
        <v>1</v>
      </c>
      <c r="H12" s="22">
        <f t="shared" si="0"/>
        <v>426800</v>
      </c>
      <c r="I12" s="22">
        <f t="shared" si="1"/>
        <v>13200</v>
      </c>
      <c r="J12" s="22">
        <f t="shared" si="2"/>
        <v>0</v>
      </c>
      <c r="K12" s="22">
        <v>0</v>
      </c>
      <c r="L12" s="23">
        <f t="shared" si="3"/>
        <v>440000</v>
      </c>
      <c r="M12" s="22">
        <f t="shared" si="5"/>
        <v>426800</v>
      </c>
      <c r="N12" s="22">
        <f t="shared" si="6"/>
        <v>13200</v>
      </c>
      <c r="O12" s="22">
        <f t="shared" si="4"/>
        <v>0</v>
      </c>
      <c r="P12" s="22">
        <v>0</v>
      </c>
      <c r="Q12" s="24">
        <v>440000</v>
      </c>
      <c r="R12" s="20" t="s">
        <v>37</v>
      </c>
      <c r="S12" s="21" t="s">
        <v>28</v>
      </c>
      <c r="T12" s="25" t="s">
        <v>29</v>
      </c>
      <c r="U12" s="33" t="s">
        <v>53</v>
      </c>
      <c r="V12" s="34" t="s">
        <v>62</v>
      </c>
      <c r="W12" s="35">
        <v>45449</v>
      </c>
    </row>
    <row r="13" spans="1:23" ht="56.25" customHeight="1" x14ac:dyDescent="0.25">
      <c r="A13" s="21">
        <v>45</v>
      </c>
      <c r="B13" s="32" t="s">
        <v>57</v>
      </c>
      <c r="C13" s="20">
        <v>6219004511</v>
      </c>
      <c r="D13" s="21" t="s">
        <v>58</v>
      </c>
      <c r="E13" s="21" t="s">
        <v>25</v>
      </c>
      <c r="F13" s="21" t="s">
        <v>39</v>
      </c>
      <c r="G13" s="21">
        <v>1</v>
      </c>
      <c r="H13" s="22">
        <f t="shared" si="0"/>
        <v>207507.25</v>
      </c>
      <c r="I13" s="22">
        <f t="shared" si="1"/>
        <v>6417.75</v>
      </c>
      <c r="J13" s="22">
        <f t="shared" si="2"/>
        <v>0</v>
      </c>
      <c r="K13" s="22">
        <v>0</v>
      </c>
      <c r="L13" s="23">
        <f t="shared" si="3"/>
        <v>213925</v>
      </c>
      <c r="M13" s="22">
        <f t="shared" si="5"/>
        <v>207507.25</v>
      </c>
      <c r="N13" s="22">
        <f t="shared" si="6"/>
        <v>6417.75</v>
      </c>
      <c r="O13" s="22">
        <f t="shared" si="4"/>
        <v>0</v>
      </c>
      <c r="P13" s="22">
        <v>0</v>
      </c>
      <c r="Q13" s="24">
        <v>213925</v>
      </c>
      <c r="R13" s="20" t="s">
        <v>40</v>
      </c>
      <c r="S13" s="21" t="s">
        <v>28</v>
      </c>
      <c r="T13" s="25" t="s">
        <v>29</v>
      </c>
      <c r="U13" s="33" t="s">
        <v>53</v>
      </c>
      <c r="V13" s="34" t="s">
        <v>63</v>
      </c>
      <c r="W13" s="35">
        <v>45420</v>
      </c>
    </row>
    <row r="14" spans="1:23" ht="87" customHeight="1" x14ac:dyDescent="0.25">
      <c r="A14" s="21">
        <v>45</v>
      </c>
      <c r="B14" s="32" t="s">
        <v>57</v>
      </c>
      <c r="C14" s="20">
        <v>6219004511</v>
      </c>
      <c r="D14" s="21" t="s">
        <v>58</v>
      </c>
      <c r="E14" s="21" t="s">
        <v>25</v>
      </c>
      <c r="F14" s="21" t="s">
        <v>41</v>
      </c>
      <c r="G14" s="21">
        <v>1</v>
      </c>
      <c r="H14" s="22">
        <f t="shared" si="0"/>
        <v>323325.25</v>
      </c>
      <c r="I14" s="22">
        <f t="shared" si="1"/>
        <v>9999.75</v>
      </c>
      <c r="J14" s="22">
        <f t="shared" si="2"/>
        <v>0</v>
      </c>
      <c r="K14" s="22">
        <v>0</v>
      </c>
      <c r="L14" s="23">
        <f t="shared" si="3"/>
        <v>333325</v>
      </c>
      <c r="M14" s="22">
        <f t="shared" si="5"/>
        <v>323325.25</v>
      </c>
      <c r="N14" s="22">
        <f t="shared" si="6"/>
        <v>9999.75</v>
      </c>
      <c r="O14" s="22">
        <f t="shared" si="4"/>
        <v>0</v>
      </c>
      <c r="P14" s="22">
        <v>0</v>
      </c>
      <c r="Q14" s="24">
        <v>333325</v>
      </c>
      <c r="R14" s="20" t="s">
        <v>40</v>
      </c>
      <c r="S14" s="21" t="s">
        <v>28</v>
      </c>
      <c r="T14" s="25" t="s">
        <v>29</v>
      </c>
      <c r="U14" s="33" t="s">
        <v>53</v>
      </c>
      <c r="V14" s="34" t="s">
        <v>63</v>
      </c>
      <c r="W14" s="35">
        <v>45420</v>
      </c>
    </row>
    <row r="15" spans="1:23" ht="56.25" customHeight="1" x14ac:dyDescent="0.25">
      <c r="A15" s="21">
        <v>45</v>
      </c>
      <c r="B15" s="32" t="s">
        <v>57</v>
      </c>
      <c r="C15" s="20">
        <v>6219004511</v>
      </c>
      <c r="D15" s="21" t="s">
        <v>58</v>
      </c>
      <c r="E15" s="21" t="s">
        <v>25</v>
      </c>
      <c r="F15" s="21" t="s">
        <v>42</v>
      </c>
      <c r="G15" s="21">
        <v>3</v>
      </c>
      <c r="H15" s="22">
        <f t="shared" si="0"/>
        <v>97455.996666666659</v>
      </c>
      <c r="I15" s="22">
        <f t="shared" si="1"/>
        <v>3014.103333333333</v>
      </c>
      <c r="J15" s="22">
        <f t="shared" si="2"/>
        <v>0</v>
      </c>
      <c r="K15" s="22">
        <v>0</v>
      </c>
      <c r="L15" s="23">
        <f t="shared" si="3"/>
        <v>100470.09999999999</v>
      </c>
      <c r="M15" s="22">
        <f t="shared" si="5"/>
        <v>292367.99</v>
      </c>
      <c r="N15" s="22">
        <f t="shared" si="6"/>
        <v>9042.31</v>
      </c>
      <c r="O15" s="22">
        <f t="shared" si="4"/>
        <v>0</v>
      </c>
      <c r="P15" s="22">
        <v>0</v>
      </c>
      <c r="Q15" s="24">
        <v>301410.3</v>
      </c>
      <c r="R15" s="20" t="s">
        <v>43</v>
      </c>
      <c r="S15" s="21" t="s">
        <v>44</v>
      </c>
      <c r="T15" s="25" t="s">
        <v>45</v>
      </c>
      <c r="U15" s="33" t="s">
        <v>53</v>
      </c>
      <c r="V15" s="34" t="s">
        <v>61</v>
      </c>
      <c r="W15" s="35">
        <v>45447</v>
      </c>
    </row>
    <row r="16" spans="1:23" ht="56.25" customHeight="1" x14ac:dyDescent="0.25">
      <c r="A16" s="21">
        <v>45</v>
      </c>
      <c r="B16" s="32" t="s">
        <v>57</v>
      </c>
      <c r="C16" s="20">
        <v>6219004511</v>
      </c>
      <c r="D16" s="21" t="s">
        <v>58</v>
      </c>
      <c r="E16" s="21" t="s">
        <v>25</v>
      </c>
      <c r="F16" s="21" t="s">
        <v>46</v>
      </c>
      <c r="G16" s="21">
        <v>3</v>
      </c>
      <c r="H16" s="22">
        <f t="shared" si="0"/>
        <v>97456.026666666672</v>
      </c>
      <c r="I16" s="22">
        <f t="shared" si="1"/>
        <v>3014.103333333333</v>
      </c>
      <c r="J16" s="22">
        <f t="shared" si="2"/>
        <v>0</v>
      </c>
      <c r="K16" s="22">
        <v>0</v>
      </c>
      <c r="L16" s="23">
        <f t="shared" si="3"/>
        <v>100470.13</v>
      </c>
      <c r="M16" s="22">
        <f t="shared" si="5"/>
        <v>292368.08</v>
      </c>
      <c r="N16" s="22">
        <f t="shared" si="6"/>
        <v>9042.31</v>
      </c>
      <c r="O16" s="22">
        <f t="shared" si="4"/>
        <v>0</v>
      </c>
      <c r="P16" s="22">
        <v>0</v>
      </c>
      <c r="Q16" s="24">
        <v>301410.39</v>
      </c>
      <c r="R16" s="20" t="s">
        <v>43</v>
      </c>
      <c r="S16" s="21" t="s">
        <v>44</v>
      </c>
      <c r="T16" s="25" t="s">
        <v>45</v>
      </c>
      <c r="U16" s="33" t="s">
        <v>53</v>
      </c>
      <c r="V16" s="34" t="s">
        <v>61</v>
      </c>
      <c r="W16" s="35">
        <v>45447</v>
      </c>
    </row>
    <row r="17" spans="1:23" ht="56.25" customHeight="1" x14ac:dyDescent="0.25">
      <c r="A17" s="21">
        <v>45</v>
      </c>
      <c r="B17" s="32" t="s">
        <v>57</v>
      </c>
      <c r="C17" s="20">
        <v>6219004511</v>
      </c>
      <c r="D17" s="21" t="s">
        <v>58</v>
      </c>
      <c r="E17" s="21" t="s">
        <v>25</v>
      </c>
      <c r="F17" s="21" t="s">
        <v>47</v>
      </c>
      <c r="G17" s="21">
        <v>3</v>
      </c>
      <c r="H17" s="22">
        <f t="shared" si="0"/>
        <v>97456.026666666672</v>
      </c>
      <c r="I17" s="22">
        <f t="shared" si="1"/>
        <v>3014.103333333333</v>
      </c>
      <c r="J17" s="22">
        <f t="shared" si="2"/>
        <v>0</v>
      </c>
      <c r="K17" s="22">
        <v>0</v>
      </c>
      <c r="L17" s="23">
        <f t="shared" si="3"/>
        <v>100470.13</v>
      </c>
      <c r="M17" s="22">
        <f t="shared" si="5"/>
        <v>292368.08</v>
      </c>
      <c r="N17" s="22">
        <f t="shared" si="6"/>
        <v>9042.31</v>
      </c>
      <c r="O17" s="22">
        <f t="shared" si="4"/>
        <v>0</v>
      </c>
      <c r="P17" s="22">
        <v>0</v>
      </c>
      <c r="Q17" s="24">
        <v>301410.39</v>
      </c>
      <c r="R17" s="20" t="s">
        <v>43</v>
      </c>
      <c r="S17" s="21" t="s">
        <v>44</v>
      </c>
      <c r="T17" s="25" t="s">
        <v>45</v>
      </c>
      <c r="U17" s="33" t="s">
        <v>53</v>
      </c>
      <c r="V17" s="34" t="s">
        <v>61</v>
      </c>
      <c r="W17" s="35">
        <v>45447</v>
      </c>
    </row>
    <row r="18" spans="1:23" ht="72.75" customHeight="1" thickBot="1" x14ac:dyDescent="0.3">
      <c r="A18" s="21">
        <v>45</v>
      </c>
      <c r="B18" s="32" t="s">
        <v>57</v>
      </c>
      <c r="C18" s="20">
        <v>6219004511</v>
      </c>
      <c r="D18" s="21" t="s">
        <v>58</v>
      </c>
      <c r="E18" s="21" t="s">
        <v>25</v>
      </c>
      <c r="F18" s="21" t="s">
        <v>48</v>
      </c>
      <c r="G18" s="21">
        <v>2</v>
      </c>
      <c r="H18" s="22">
        <f t="shared" si="0"/>
        <v>7255.9299999999348</v>
      </c>
      <c r="I18" s="22">
        <f t="shared" si="1"/>
        <v>256.82500000000073</v>
      </c>
      <c r="J18" s="22">
        <f t="shared" si="2"/>
        <v>9253.34</v>
      </c>
      <c r="K18" s="22">
        <v>0</v>
      </c>
      <c r="L18" s="23">
        <f t="shared" si="3"/>
        <v>16766.094999999972</v>
      </c>
      <c r="M18" s="22">
        <f>2125832.83-SUM(M8:M17)</f>
        <v>14511.85999999987</v>
      </c>
      <c r="N18" s="22">
        <f>65747.4-SUM(N8:N17)</f>
        <v>513.65000000000146</v>
      </c>
      <c r="O18" s="22">
        <f>22137.18-SUM(O8:O17)</f>
        <v>18506.68</v>
      </c>
      <c r="P18" s="22">
        <v>0</v>
      </c>
      <c r="Q18" s="24">
        <f>2213717.41-SUM(Q8:Q17)</f>
        <v>33532.189999999944</v>
      </c>
      <c r="R18" s="20" t="s">
        <v>49</v>
      </c>
      <c r="S18" s="21" t="s">
        <v>55</v>
      </c>
      <c r="T18" s="25" t="s">
        <v>56</v>
      </c>
      <c r="U18" s="33" t="s">
        <v>52</v>
      </c>
      <c r="V18" s="36" t="s">
        <v>64</v>
      </c>
      <c r="W18" s="37">
        <v>45443</v>
      </c>
    </row>
    <row r="19" spans="1:23" ht="15.75" thickBot="1" x14ac:dyDescent="0.3">
      <c r="A19" s="46" t="s">
        <v>51</v>
      </c>
      <c r="B19" s="47"/>
      <c r="C19" s="47"/>
      <c r="D19" s="47"/>
      <c r="E19" s="47"/>
      <c r="F19" s="47"/>
      <c r="G19" s="47"/>
      <c r="H19" s="29" t="s">
        <v>50</v>
      </c>
      <c r="I19" s="29" t="s">
        <v>50</v>
      </c>
      <c r="J19" s="29" t="s">
        <v>50</v>
      </c>
      <c r="K19" s="29" t="s">
        <v>50</v>
      </c>
      <c r="L19" s="29" t="s">
        <v>50</v>
      </c>
      <c r="M19" s="28">
        <f>SUM(M8:M18)</f>
        <v>2125832.83</v>
      </c>
      <c r="N19" s="28">
        <f t="shared" ref="N19:Q19" si="7">SUM(N8:N18)</f>
        <v>65747.399999999994</v>
      </c>
      <c r="O19" s="28">
        <f t="shared" si="7"/>
        <v>22137.18</v>
      </c>
      <c r="P19" s="28">
        <f t="shared" si="7"/>
        <v>0</v>
      </c>
      <c r="Q19" s="28">
        <f t="shared" si="7"/>
        <v>2213717.41</v>
      </c>
      <c r="R19" s="31" t="s">
        <v>50</v>
      </c>
      <c r="S19" s="31" t="s">
        <v>50</v>
      </c>
      <c r="T19" s="31" t="s">
        <v>50</v>
      </c>
      <c r="U19" s="31" t="s">
        <v>50</v>
      </c>
      <c r="V19" s="31" t="s">
        <v>50</v>
      </c>
      <c r="W19" s="30" t="s">
        <v>50</v>
      </c>
    </row>
  </sheetData>
  <sheetProtection algorithmName="SHA-512" hashValue="LoS8x45IuaFrSf5E62GX3dCyRzDsBy1ToQaAxBnJf5iDVklSzhBkEWIVpc6KuOedXEg5GDSzZO90PE5+SE0+ZQ==" saltValue="RYVS2ksxCkNDZ7V7uB9uBQ==" spinCount="100000" sheet="1" objects="1" scenarios="1"/>
  <mergeCells count="22">
    <mergeCell ref="M6:Q6"/>
    <mergeCell ref="A19:G19"/>
    <mergeCell ref="D6:D7"/>
    <mergeCell ref="E6:E7"/>
    <mergeCell ref="F6:F7"/>
    <mergeCell ref="G6:G7"/>
    <mergeCell ref="A1:W1"/>
    <mergeCell ref="A3:D3"/>
    <mergeCell ref="A5:A7"/>
    <mergeCell ref="B5:E5"/>
    <mergeCell ref="F5:Q5"/>
    <mergeCell ref="R5:R7"/>
    <mergeCell ref="S5:T5"/>
    <mergeCell ref="U5:W5"/>
    <mergeCell ref="B6:B7"/>
    <mergeCell ref="C6:C7"/>
    <mergeCell ref="S6:S7"/>
    <mergeCell ref="T6:T7"/>
    <mergeCell ref="U6:U7"/>
    <mergeCell ref="V6:V7"/>
    <mergeCell ref="W6:W7"/>
    <mergeCell ref="H6:L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Лист2!$A$1:$A$3</xm:f>
          </x14:formula1>
          <xm:sqref>U8:U18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Геннадьевна Куприянова</dc:creator>
  <cp:lastModifiedBy>Катя</cp:lastModifiedBy>
  <dcterms:created xsi:type="dcterms:W3CDTF">2024-04-15T14:42:34Z</dcterms:created>
  <dcterms:modified xsi:type="dcterms:W3CDTF">2024-07-16T05:05:02Z</dcterms:modified>
</cp:coreProperties>
</file>